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eer Reviewed\Operational Risk Work Group\"/>
    </mc:Choice>
  </mc:AlternateContent>
  <bookViews>
    <workbookView xWindow="0" yWindow="0" windowWidth="19155" windowHeight="6660" activeTab="1"/>
  </bookViews>
  <sheets>
    <sheet name="Adj for parent cession to sub" sheetId="1" r:id="rId1"/>
    <sheet name="Adj for C4 charge in sub" sheetId="2" r:id="rId2"/>
  </sheets>
  <calcPr calcId="152511" calcOnSave="0"/>
</workbook>
</file>

<file path=xl/calcChain.xml><?xml version="1.0" encoding="utf-8"?>
<calcChain xmlns="http://schemas.openxmlformats.org/spreadsheetml/2006/main">
  <c r="C46" i="2" l="1"/>
  <c r="E46" i="2" l="1"/>
  <c r="E48" i="2" s="1"/>
  <c r="E50" i="2" s="1"/>
  <c r="E52" i="2" s="1"/>
  <c r="E29" i="2"/>
  <c r="E31" i="2" s="1"/>
  <c r="E32" i="2" s="1"/>
  <c r="E34" i="2" s="1"/>
  <c r="C28" i="2" s="1"/>
  <c r="C29" i="2" s="1"/>
  <c r="E12" i="2"/>
  <c r="E14" i="2" s="1"/>
  <c r="E15" i="2" s="1"/>
  <c r="E17" i="2" s="1"/>
  <c r="C12" i="2"/>
  <c r="C14" i="2" s="1"/>
  <c r="C15" i="2" s="1"/>
  <c r="C17" i="2" s="1"/>
  <c r="C45" i="2" l="1"/>
  <c r="G17" i="2"/>
  <c r="G15" i="2"/>
  <c r="C31" i="2"/>
  <c r="C32" i="2" s="1"/>
  <c r="C50" i="1"/>
  <c r="C34" i="1"/>
  <c r="C55" i="1"/>
  <c r="E55" i="1" s="1"/>
  <c r="C52" i="1"/>
  <c r="C54" i="1" s="1"/>
  <c r="E52" i="1"/>
  <c r="E54" i="1" s="1"/>
  <c r="E25" i="1"/>
  <c r="E33" i="1"/>
  <c r="C33" i="1" s="1"/>
  <c r="E32" i="1"/>
  <c r="E31" i="1"/>
  <c r="C31" i="1" s="1"/>
  <c r="C34" i="2" l="1"/>
  <c r="G34" i="2" s="1"/>
  <c r="G32" i="2"/>
  <c r="C48" i="2"/>
  <c r="E56" i="1"/>
  <c r="E58" i="1" s="1"/>
  <c r="C51" i="1" s="1"/>
  <c r="C56" i="1"/>
  <c r="C32" i="1"/>
  <c r="E36" i="1"/>
  <c r="E38" i="1" s="1"/>
  <c r="E39" i="1" s="1"/>
  <c r="C20" i="1"/>
  <c r="C50" i="2" l="1"/>
  <c r="C52" i="2" s="1"/>
  <c r="G52" i="2" s="1"/>
  <c r="C58" i="1"/>
  <c r="C22" i="1"/>
  <c r="G50" i="2" l="1"/>
  <c r="C23" i="1"/>
  <c r="C25" i="1" l="1"/>
  <c r="E41" i="1"/>
  <c r="C35" i="1" s="1"/>
  <c r="C36" i="1" l="1"/>
  <c r="C38" i="1" l="1"/>
  <c r="C39" i="1" l="1"/>
  <c r="C41" i="1" l="1"/>
</calcChain>
</file>

<file path=xl/sharedStrings.xml><?xml version="1.0" encoding="utf-8"?>
<sst xmlns="http://schemas.openxmlformats.org/spreadsheetml/2006/main" count="98" uniqueCount="39">
  <si>
    <t xml:space="preserve">Parent </t>
  </si>
  <si>
    <t>Sub</t>
  </si>
  <si>
    <t>OR after C4 offset</t>
  </si>
  <si>
    <t>C1</t>
  </si>
  <si>
    <t>C2</t>
  </si>
  <si>
    <t>C3</t>
  </si>
  <si>
    <t>C4</t>
  </si>
  <si>
    <t>Prelim CAL</t>
  </si>
  <si>
    <t>Final CAL</t>
  </si>
  <si>
    <t>50% ceded to affliliated sub</t>
  </si>
  <si>
    <t>All Business retained in Parent</t>
  </si>
  <si>
    <t>Revised OR Approach *</t>
  </si>
  <si>
    <t>C0 = CAL of sub</t>
  </si>
  <si>
    <t>Prelim CAL *</t>
  </si>
  <si>
    <t>Total OR charge is 5</t>
  </si>
  <si>
    <t>Total OR charge is 5, the same as the total OR chareg before ceding the business to the sub</t>
  </si>
  <si>
    <t>CAL of parent is the same before and after ceding the business to the sub</t>
  </si>
  <si>
    <t>Total OR (and CAL) are overstated by 12 since there is no "C4 offset" in the sub when determining the OR charge</t>
  </si>
  <si>
    <t>OR before C4 offset = 3% of Prelim CAL</t>
  </si>
  <si>
    <t>Proposed approach for addressing C4 charge in sub</t>
  </si>
  <si>
    <t>If two companies were unrelated</t>
  </si>
  <si>
    <t>Company 1</t>
  </si>
  <si>
    <t>Company 2</t>
  </si>
  <si>
    <t>C0 = final CAL of sub</t>
  </si>
  <si>
    <t>Current proposal if two companies are parent and sub and both write direct business</t>
  </si>
  <si>
    <t>Revised OR Approach if two companies are parent and sub and both write direct business</t>
  </si>
  <si>
    <t>Aggregated</t>
  </si>
  <si>
    <t>CAL</t>
  </si>
  <si>
    <t>Aggregated CAL is the same as if the companies were stand-alone</t>
  </si>
  <si>
    <t>Aggregated CAL is 1,676</t>
  </si>
  <si>
    <t>Aggregated OR charge is 10</t>
  </si>
  <si>
    <t>Aggregated OR charge is 35</t>
  </si>
  <si>
    <t>Aggregated CAL is 1,701 - overstated  by 25 due to double-counting of OR before offset at sub</t>
  </si>
  <si>
    <t>Aggregated OR charge is 10, the same as if the companies were stand-alone</t>
  </si>
  <si>
    <t xml:space="preserve">* Exclude C0 charge in prelim CAL for the OR calculation.  </t>
  </si>
  <si>
    <t>** Allocate the total C4 charge of the parent between parent and sub for the purpose of determining the C4 offset, based on the amount of premiums in each company</t>
  </si>
  <si>
    <t>Allocate C4 for purpose of OR offset **</t>
  </si>
  <si>
    <t xml:space="preserve">Based on assumed 50/50 split of premiums </t>
  </si>
  <si>
    <t>Appendix: Proposed approach for addressing "double counting" of OR charge in sub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</si>
</sst>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right"/>
    </xf>
    <xf numFmtId="164" fontId="0" fillId="0" borderId="0" xfId="1" applyNumberFormat="1" applyFont="1"/>
    <xf numFmtId="0" fontId="2" fillId="0" borderId="0" xfId="0" applyFont="1"/>
    <xf numFmtId="164" fontId="2" fillId="0" borderId="0" xfId="1" applyNumberFormat="1" applyFont="1"/>
    <xf numFmtId="0" fontId="3" fillId="0" borderId="0" xfId="0" applyFont="1" applyBorder="1"/>
    <xf numFmtId="0" fontId="2" fillId="0" borderId="0" xfId="0" applyFont="1" applyAlignment="1">
      <alignment horizontal="right"/>
    </xf>
    <xf numFmtId="164" fontId="2" fillId="3" borderId="0" xfId="1" applyNumberFormat="1" applyFont="1" applyFill="1"/>
    <xf numFmtId="0" fontId="3" fillId="0" borderId="0" xfId="0" applyFont="1"/>
    <xf numFmtId="164" fontId="0" fillId="3" borderId="0" xfId="1" applyNumberFormat="1" applyFont="1" applyFill="1"/>
    <xf numFmtId="164" fontId="2" fillId="2" borderId="0" xfId="1" applyNumberFormat="1" applyFont="1" applyFill="1"/>
    <xf numFmtId="0" fontId="0" fillId="3" borderId="0" xfId="0" applyFill="1"/>
    <xf numFmtId="0" fontId="0" fillId="2" borderId="0" xfId="0" applyFill="1"/>
    <xf numFmtId="0" fontId="4" fillId="0" borderId="0" xfId="0" applyFont="1"/>
    <xf numFmtId="0" fontId="5" fillId="0" borderId="0" xfId="0" applyFont="1"/>
    <xf numFmtId="0" fontId="0" fillId="0" borderId="0" xfId="0" applyFill="1"/>
    <xf numFmtId="164" fontId="0" fillId="0" borderId="0" xfId="0" applyNumberFormat="1"/>
    <xf numFmtId="164" fontId="0" fillId="0" borderId="0" xfId="1" applyNumberFormat="1" applyFont="1" applyFill="1"/>
    <xf numFmtId="164" fontId="2" fillId="2" borderId="0" xfId="0" applyNumberFormat="1" applyFont="1" applyFill="1"/>
    <xf numFmtId="0" fontId="2" fillId="0" borderId="0" xfId="0" applyFont="1" applyAlignment="1">
      <alignment horizontal="center"/>
    </xf>
    <xf numFmtId="164" fontId="1" fillId="0" borderId="0" xfId="1" applyNumberFormat="1" applyFont="1" applyFill="1"/>
    <xf numFmtId="164" fontId="2" fillId="0" borderId="0" xfId="0" applyNumberFormat="1" applyFont="1" applyAlignment="1">
      <alignment horizontal="center"/>
    </xf>
    <xf numFmtId="164" fontId="1" fillId="0" borderId="0" xfId="1" applyNumberFormat="1" applyFont="1"/>
    <xf numFmtId="164" fontId="6" fillId="3" borderId="0" xfId="0" applyNumberFormat="1" applyFont="1" applyFill="1"/>
    <xf numFmtId="164" fontId="6" fillId="0" borderId="0" xfId="0" applyNumberFormat="1" applyFont="1"/>
    <xf numFmtId="164" fontId="7" fillId="3" borderId="0" xfId="0" applyNumberFormat="1" applyFont="1" applyFill="1"/>
    <xf numFmtId="164" fontId="0" fillId="2" borderId="0" xfId="0" applyNumberFormat="1" applyFill="1"/>
    <xf numFmtId="43" fontId="2" fillId="2" borderId="0" xfId="0" applyNumberFormat="1" applyFont="1" applyFill="1"/>
    <xf numFmtId="0" fontId="8" fillId="0" borderId="0" xfId="0" applyFont="1" applyBorder="1"/>
    <xf numFmtId="0" fontId="8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1958975</xdr:colOff>
      <xdr:row>6</xdr:row>
      <xdr:rowOff>107950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30500" cy="1212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63</xdr:row>
      <xdr:rowOff>38100</xdr:rowOff>
    </xdr:from>
    <xdr:to>
      <xdr:col>1</xdr:col>
      <xdr:colOff>1924050</xdr:colOff>
      <xdr:row>68</xdr:row>
      <xdr:rowOff>161925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2087225"/>
          <a:ext cx="18764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69</xdr:row>
      <xdr:rowOff>0</xdr:rowOff>
    </xdr:from>
    <xdr:to>
      <xdr:col>2</xdr:col>
      <xdr:colOff>0</xdr:colOff>
      <xdr:row>70</xdr:row>
      <xdr:rowOff>19050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13192125"/>
          <a:ext cx="18764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58</xdr:row>
      <xdr:rowOff>47625</xdr:rowOff>
    </xdr:from>
    <xdr:to>
      <xdr:col>1</xdr:col>
      <xdr:colOff>1914525</xdr:colOff>
      <xdr:row>63</xdr:row>
      <xdr:rowOff>171450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11144250"/>
          <a:ext cx="18764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63</xdr:row>
      <xdr:rowOff>180975</xdr:rowOff>
    </xdr:from>
    <xdr:to>
      <xdr:col>1</xdr:col>
      <xdr:colOff>1905000</xdr:colOff>
      <xdr:row>65</xdr:row>
      <xdr:rowOff>9525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2230100"/>
          <a:ext cx="18764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P62"/>
  <sheetViews>
    <sheetView topLeftCell="A40" workbookViewId="0">
      <selection activeCell="B72" sqref="B72"/>
    </sheetView>
  </sheetViews>
  <sheetFormatPr defaultRowHeight="15" x14ac:dyDescent="0.25"/>
  <cols>
    <col min="1" max="1" width="13.125" customWidth="1"/>
    <col min="2" max="2" width="25.75" customWidth="1"/>
    <col min="3" max="3" width="9.5" bestFit="1" customWidth="1"/>
    <col min="4" max="4" width="5.5" customWidth="1"/>
    <col min="5" max="5" width="9.25" bestFit="1" customWidth="1"/>
    <col min="6" max="6" width="4.75" customWidth="1"/>
    <col min="13" max="13" width="9.875" customWidth="1"/>
    <col min="16" max="16" width="17.125" customWidth="1"/>
  </cols>
  <sheetData>
    <row r="9" spans="1:8" ht="18.75" x14ac:dyDescent="0.3">
      <c r="A9" s="14" t="s">
        <v>38</v>
      </c>
      <c r="B9" s="15"/>
      <c r="C9" s="15"/>
      <c r="D9" s="15"/>
      <c r="E9" s="15"/>
      <c r="F9" s="15"/>
      <c r="G9" s="15"/>
      <c r="H9" s="15"/>
    </row>
    <row r="12" spans="1:8" x14ac:dyDescent="0.25">
      <c r="A12" s="6" t="s">
        <v>10</v>
      </c>
    </row>
    <row r="13" spans="1:8" x14ac:dyDescent="0.25">
      <c r="C13" s="7" t="s">
        <v>0</v>
      </c>
      <c r="D13" s="7"/>
      <c r="E13" s="7" t="s">
        <v>1</v>
      </c>
      <c r="F13" s="7"/>
    </row>
    <row r="14" spans="1:8" x14ac:dyDescent="0.25">
      <c r="D14" s="1"/>
      <c r="E14" s="1"/>
    </row>
    <row r="15" spans="1:8" x14ac:dyDescent="0.25">
      <c r="A15" t="s">
        <v>3</v>
      </c>
      <c r="C15" s="3">
        <v>600</v>
      </c>
    </row>
    <row r="16" spans="1:8" x14ac:dyDescent="0.25">
      <c r="A16" t="s">
        <v>4</v>
      </c>
      <c r="C16" s="3">
        <v>60</v>
      </c>
    </row>
    <row r="17" spans="1:8" x14ac:dyDescent="0.25">
      <c r="A17" t="s">
        <v>5</v>
      </c>
      <c r="C17" s="3">
        <v>200</v>
      </c>
    </row>
    <row r="18" spans="1:8" x14ac:dyDescent="0.25">
      <c r="A18" t="s">
        <v>6</v>
      </c>
      <c r="C18" s="3">
        <v>20</v>
      </c>
    </row>
    <row r="19" spans="1:8" x14ac:dyDescent="0.25">
      <c r="A19" t="s">
        <v>12</v>
      </c>
      <c r="C19" s="2">
        <v>0</v>
      </c>
    </row>
    <row r="20" spans="1:8" x14ac:dyDescent="0.25">
      <c r="A20" t="s">
        <v>7</v>
      </c>
      <c r="C20" s="3">
        <f>+C19+C18+((C15+C17)^2+C16^2)^0.5</f>
        <v>822.24684480526321</v>
      </c>
    </row>
    <row r="22" spans="1:8" x14ac:dyDescent="0.25">
      <c r="A22" t="s">
        <v>18</v>
      </c>
      <c r="C22" s="3">
        <f>+C20*0.03</f>
        <v>24.667405344157896</v>
      </c>
      <c r="D22" s="3"/>
      <c r="E22" s="3"/>
    </row>
    <row r="23" spans="1:8" x14ac:dyDescent="0.25">
      <c r="A23" t="s">
        <v>2</v>
      </c>
      <c r="C23" s="3">
        <f>+MAX(0,C22-C18)</f>
        <v>4.6674053441578955</v>
      </c>
      <c r="D23" s="3"/>
      <c r="E23" s="3"/>
      <c r="G23" s="13" t="s">
        <v>14</v>
      </c>
      <c r="H23" s="13"/>
    </row>
    <row r="24" spans="1:8" x14ac:dyDescent="0.25">
      <c r="C24" s="3"/>
      <c r="D24" s="3"/>
      <c r="E24" s="3"/>
    </row>
    <row r="25" spans="1:8" x14ac:dyDescent="0.25">
      <c r="A25" s="4" t="s">
        <v>8</v>
      </c>
      <c r="B25" s="4"/>
      <c r="C25" s="11">
        <f>+C23+C20</f>
        <v>826.91425014942115</v>
      </c>
      <c r="D25" s="3"/>
      <c r="E25" s="5">
        <f>+E23+E20</f>
        <v>0</v>
      </c>
    </row>
    <row r="26" spans="1:8" x14ac:dyDescent="0.25">
      <c r="C26" s="3"/>
      <c r="D26" s="3"/>
      <c r="E26" s="3"/>
    </row>
    <row r="27" spans="1:8" x14ac:dyDescent="0.25">
      <c r="C27" s="3"/>
      <c r="D27" s="3"/>
      <c r="E27" s="3"/>
    </row>
    <row r="28" spans="1:8" x14ac:dyDescent="0.25">
      <c r="A28" s="6" t="s">
        <v>9</v>
      </c>
      <c r="C28" s="3"/>
      <c r="D28" s="3"/>
      <c r="E28" s="3"/>
    </row>
    <row r="29" spans="1:8" x14ac:dyDescent="0.25">
      <c r="C29" s="7" t="s">
        <v>0</v>
      </c>
      <c r="D29" s="7"/>
      <c r="E29" s="7" t="s">
        <v>1</v>
      </c>
      <c r="F29" s="7"/>
    </row>
    <row r="31" spans="1:8" x14ac:dyDescent="0.25">
      <c r="A31" t="s">
        <v>3</v>
      </c>
      <c r="C31" s="3">
        <f>+C15-E31</f>
        <v>300</v>
      </c>
      <c r="D31" s="3"/>
      <c r="E31" s="3">
        <f>0.5*C15</f>
        <v>300</v>
      </c>
    </row>
    <row r="32" spans="1:8" x14ac:dyDescent="0.25">
      <c r="A32" t="s">
        <v>4</v>
      </c>
      <c r="C32" s="3">
        <f>+C16-E32</f>
        <v>30</v>
      </c>
      <c r="D32" s="3"/>
      <c r="E32" s="3">
        <f>0.5*C16</f>
        <v>30</v>
      </c>
    </row>
    <row r="33" spans="1:16" x14ac:dyDescent="0.25">
      <c r="A33" t="s">
        <v>5</v>
      </c>
      <c r="C33" s="3">
        <f>+C17-E33</f>
        <v>100</v>
      </c>
      <c r="E33" s="3">
        <f>0.5*C17</f>
        <v>100</v>
      </c>
    </row>
    <row r="34" spans="1:16" x14ac:dyDescent="0.25">
      <c r="A34" t="s">
        <v>6</v>
      </c>
      <c r="C34" s="3">
        <f>+C18</f>
        <v>20</v>
      </c>
      <c r="E34" s="3">
        <v>0</v>
      </c>
    </row>
    <row r="35" spans="1:16" x14ac:dyDescent="0.25">
      <c r="A35" t="s">
        <v>12</v>
      </c>
      <c r="C35" s="2">
        <f>+E41</f>
        <v>413.15712507471056</v>
      </c>
      <c r="D35" s="3"/>
      <c r="E35" s="2">
        <v>0</v>
      </c>
    </row>
    <row r="36" spans="1:16" x14ac:dyDescent="0.25">
      <c r="A36" t="s">
        <v>7</v>
      </c>
      <c r="C36" s="3">
        <f>+C35+C34+((C31+C33)^2+C32^2)^0.5</f>
        <v>834.28054747734222</v>
      </c>
      <c r="E36" s="3">
        <f>+E35+E34+((E31+E33)^2+E32^2)^0.5</f>
        <v>401.1234224026316</v>
      </c>
    </row>
    <row r="38" spans="1:16" x14ac:dyDescent="0.25">
      <c r="A38" t="s">
        <v>18</v>
      </c>
      <c r="C38" s="3">
        <f>+C36*0.03</f>
        <v>25.028416424320266</v>
      </c>
      <c r="E38" s="3">
        <f>+E36*0.03</f>
        <v>12.033702672078947</v>
      </c>
    </row>
    <row r="39" spans="1:16" x14ac:dyDescent="0.25">
      <c r="A39" t="s">
        <v>2</v>
      </c>
      <c r="C39" s="3">
        <f>+MAX(0,C38-C34)</f>
        <v>5.028416424320266</v>
      </c>
      <c r="E39" s="10">
        <f>+MAX(0,E38-E34)</f>
        <v>12.033702672078947</v>
      </c>
    </row>
    <row r="40" spans="1:16" x14ac:dyDescent="0.25">
      <c r="C40" s="3"/>
      <c r="E40" s="3"/>
    </row>
    <row r="41" spans="1:16" x14ac:dyDescent="0.25">
      <c r="A41" s="4" t="s">
        <v>8</v>
      </c>
      <c r="B41" s="4"/>
      <c r="C41" s="8">
        <f>+C39+C36</f>
        <v>839.30896390166254</v>
      </c>
      <c r="E41" s="5">
        <f>+E39+E36</f>
        <v>413.15712507471056</v>
      </c>
      <c r="G41" s="12" t="s">
        <v>17</v>
      </c>
      <c r="H41" s="12"/>
      <c r="I41" s="12"/>
      <c r="J41" s="12"/>
      <c r="K41" s="12"/>
      <c r="L41" s="12"/>
      <c r="M41" s="12"/>
      <c r="N41" s="12"/>
      <c r="O41" s="12"/>
      <c r="P41" s="12"/>
    </row>
    <row r="44" spans="1:16" x14ac:dyDescent="0.25">
      <c r="A44" s="9" t="s">
        <v>11</v>
      </c>
      <c r="B44" s="9"/>
    </row>
    <row r="45" spans="1:16" x14ac:dyDescent="0.25">
      <c r="C45" s="7" t="s">
        <v>0</v>
      </c>
      <c r="D45" s="7"/>
      <c r="E45" s="7" t="s">
        <v>1</v>
      </c>
      <c r="F45" s="7"/>
    </row>
    <row r="47" spans="1:16" x14ac:dyDescent="0.25">
      <c r="A47" t="s">
        <v>3</v>
      </c>
      <c r="C47" s="3">
        <v>300</v>
      </c>
      <c r="D47" s="3"/>
      <c r="E47" s="3">
        <v>300</v>
      </c>
    </row>
    <row r="48" spans="1:16" x14ac:dyDescent="0.25">
      <c r="A48" t="s">
        <v>4</v>
      </c>
      <c r="C48" s="3">
        <v>30</v>
      </c>
      <c r="D48" s="3"/>
      <c r="E48" s="3">
        <v>30</v>
      </c>
    </row>
    <row r="49" spans="1:15" x14ac:dyDescent="0.25">
      <c r="A49" t="s">
        <v>5</v>
      </c>
      <c r="C49" s="3">
        <v>100</v>
      </c>
      <c r="E49" s="3">
        <v>100</v>
      </c>
    </row>
    <row r="50" spans="1:15" x14ac:dyDescent="0.25">
      <c r="A50" t="s">
        <v>6</v>
      </c>
      <c r="C50" s="3">
        <f>+C18</f>
        <v>20</v>
      </c>
      <c r="E50" s="3">
        <v>0</v>
      </c>
    </row>
    <row r="51" spans="1:15" x14ac:dyDescent="0.25">
      <c r="A51" t="s">
        <v>12</v>
      </c>
      <c r="C51" s="2">
        <f>+E58</f>
        <v>403.15712507471056</v>
      </c>
      <c r="D51" s="3"/>
      <c r="E51" s="2">
        <v>0</v>
      </c>
    </row>
    <row r="52" spans="1:15" x14ac:dyDescent="0.25">
      <c r="A52" t="s">
        <v>13</v>
      </c>
      <c r="C52" s="3">
        <f>+C50+((C47+C49)^2+C48^2)^0.5</f>
        <v>421.1234224026316</v>
      </c>
      <c r="E52" s="3">
        <f>+E51+E50+((E47+E49)^2+E48^2)^0.5</f>
        <v>401.1234224026316</v>
      </c>
    </row>
    <row r="54" spans="1:15" x14ac:dyDescent="0.25">
      <c r="A54" t="s">
        <v>18</v>
      </c>
      <c r="C54" s="3">
        <f>+C52*0.03</f>
        <v>12.633702672078948</v>
      </c>
      <c r="E54" s="3">
        <f>+E52*0.03</f>
        <v>12.033702672078947</v>
      </c>
    </row>
    <row r="55" spans="1:15" x14ac:dyDescent="0.25">
      <c r="A55" t="s">
        <v>36</v>
      </c>
      <c r="C55" s="3">
        <f>0.5*C18</f>
        <v>10</v>
      </c>
      <c r="E55" s="3">
        <f>+C55</f>
        <v>10</v>
      </c>
      <c r="G55" t="s">
        <v>37</v>
      </c>
    </row>
    <row r="56" spans="1:15" x14ac:dyDescent="0.25">
      <c r="A56" t="s">
        <v>2</v>
      </c>
      <c r="C56" s="3">
        <f>+MAX(0,C54-C55)</f>
        <v>2.6337026720789485</v>
      </c>
      <c r="E56" s="3">
        <f>+MAX(0,E54-E55)</f>
        <v>2.0337026720789471</v>
      </c>
      <c r="G56" s="13" t="s">
        <v>15</v>
      </c>
      <c r="H56" s="13"/>
      <c r="I56" s="13"/>
      <c r="J56" s="13"/>
      <c r="K56" s="13"/>
      <c r="L56" s="13"/>
      <c r="M56" s="13"/>
      <c r="N56" s="13"/>
      <c r="O56" s="13"/>
    </row>
    <row r="57" spans="1:15" x14ac:dyDescent="0.25">
      <c r="C57" s="3"/>
      <c r="E57" s="3"/>
    </row>
    <row r="58" spans="1:15" x14ac:dyDescent="0.25">
      <c r="A58" s="4" t="s">
        <v>8</v>
      </c>
      <c r="B58" s="4"/>
      <c r="C58" s="11">
        <f>+C56+C52+C51</f>
        <v>826.91425014942115</v>
      </c>
      <c r="E58" s="5">
        <f>+E56+E52</f>
        <v>403.15712507471056</v>
      </c>
      <c r="G58" s="13" t="s">
        <v>16</v>
      </c>
      <c r="H58" s="13"/>
      <c r="I58" s="13"/>
      <c r="J58" s="13"/>
      <c r="K58" s="13"/>
      <c r="L58" s="13"/>
      <c r="M58" s="13"/>
    </row>
    <row r="61" spans="1:15" x14ac:dyDescent="0.25">
      <c r="A61" t="s">
        <v>34</v>
      </c>
    </row>
    <row r="62" spans="1:15" x14ac:dyDescent="0.25">
      <c r="A62" t="s">
        <v>35</v>
      </c>
    </row>
  </sheetData>
  <pageMargins left="0.7" right="0.7" top="0.75" bottom="0.75" header="0.3" footer="0.3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abSelected="1" topLeftCell="A37" workbookViewId="0">
      <selection activeCell="B69" sqref="B69"/>
    </sheetView>
  </sheetViews>
  <sheetFormatPr defaultRowHeight="15" x14ac:dyDescent="0.25"/>
  <cols>
    <col min="1" max="1" width="13.125" customWidth="1"/>
    <col min="2" max="2" width="25.5" customWidth="1"/>
    <col min="3" max="3" width="10.125" bestFit="1" customWidth="1"/>
    <col min="4" max="4" width="5.5" customWidth="1"/>
    <col min="5" max="5" width="9.5" bestFit="1" customWidth="1"/>
    <col min="6" max="6" width="4.75" customWidth="1"/>
    <col min="7" max="7" width="10" bestFit="1" customWidth="1"/>
    <col min="8" max="8" width="5.25" customWidth="1"/>
    <col min="13" max="13" width="9.875" customWidth="1"/>
    <col min="16" max="16" width="17.125" customWidth="1"/>
  </cols>
  <sheetData>
    <row r="1" spans="1:11" ht="18.75" x14ac:dyDescent="0.3">
      <c r="A1" s="14" t="s">
        <v>19</v>
      </c>
      <c r="B1" s="15"/>
      <c r="C1" s="15"/>
      <c r="D1" s="15"/>
      <c r="E1" s="15"/>
      <c r="F1" s="15"/>
      <c r="G1" s="15"/>
      <c r="H1" s="15"/>
    </row>
    <row r="4" spans="1:11" x14ac:dyDescent="0.25">
      <c r="A4" s="6" t="s">
        <v>20</v>
      </c>
      <c r="C4" s="1"/>
      <c r="D4" s="1"/>
      <c r="E4" s="1"/>
      <c r="F4" s="1"/>
      <c r="G4" s="20" t="s">
        <v>26</v>
      </c>
    </row>
    <row r="5" spans="1:11" x14ac:dyDescent="0.25">
      <c r="C5" s="20" t="s">
        <v>21</v>
      </c>
      <c r="D5" s="20"/>
      <c r="E5" s="20" t="s">
        <v>22</v>
      </c>
      <c r="F5" s="20"/>
      <c r="G5" s="20" t="s">
        <v>27</v>
      </c>
    </row>
    <row r="6" spans="1:11" x14ac:dyDescent="0.25">
      <c r="D6" s="1"/>
      <c r="E6" s="1"/>
    </row>
    <row r="7" spans="1:11" x14ac:dyDescent="0.25">
      <c r="A7" t="s">
        <v>3</v>
      </c>
      <c r="C7" s="3">
        <v>600</v>
      </c>
      <c r="D7" s="17"/>
      <c r="E7" s="3">
        <v>600</v>
      </c>
    </row>
    <row r="8" spans="1:11" x14ac:dyDescent="0.25">
      <c r="A8" t="s">
        <v>4</v>
      </c>
      <c r="C8" s="3">
        <v>145</v>
      </c>
      <c r="D8" s="17"/>
      <c r="E8" s="3">
        <v>145</v>
      </c>
    </row>
    <row r="9" spans="1:11" x14ac:dyDescent="0.25">
      <c r="A9" t="s">
        <v>5</v>
      </c>
      <c r="C9" s="3">
        <v>200</v>
      </c>
      <c r="D9" s="17"/>
      <c r="E9" s="3">
        <v>200</v>
      </c>
    </row>
    <row r="10" spans="1:11" x14ac:dyDescent="0.25">
      <c r="A10" t="s">
        <v>6</v>
      </c>
      <c r="C10" s="3">
        <v>20</v>
      </c>
      <c r="D10" s="17"/>
      <c r="E10" s="3">
        <v>20</v>
      </c>
    </row>
    <row r="11" spans="1:11" x14ac:dyDescent="0.25">
      <c r="A11" t="s">
        <v>12</v>
      </c>
      <c r="C11" s="2">
        <v>0</v>
      </c>
      <c r="D11" s="17"/>
      <c r="E11" s="2">
        <v>0</v>
      </c>
    </row>
    <row r="12" spans="1:11" x14ac:dyDescent="0.25">
      <c r="A12" t="s">
        <v>7</v>
      </c>
      <c r="C12" s="3">
        <f>+C11+C10+((C7+C9)^2+C8^2)^0.5</f>
        <v>833.03443961495259</v>
      </c>
      <c r="D12" s="17"/>
      <c r="E12" s="3">
        <f>+E11+E10+((E7+E9)^2+E8^2)^0.5</f>
        <v>833.03443961495259</v>
      </c>
    </row>
    <row r="13" spans="1:11" x14ac:dyDescent="0.25">
      <c r="C13" s="17"/>
      <c r="D13" s="17"/>
      <c r="E13" s="17"/>
    </row>
    <row r="14" spans="1:11" x14ac:dyDescent="0.25">
      <c r="A14" t="s">
        <v>18</v>
      </c>
      <c r="C14" s="3">
        <f>+C12*0.03</f>
        <v>24.991033188448576</v>
      </c>
      <c r="D14" s="3"/>
      <c r="E14" s="3">
        <f>+E12*0.03</f>
        <v>24.991033188448576</v>
      </c>
      <c r="G14" s="17"/>
    </row>
    <row r="15" spans="1:11" x14ac:dyDescent="0.25">
      <c r="A15" t="s">
        <v>2</v>
      </c>
      <c r="C15" s="3">
        <f>+MAX(0,C14-C10)</f>
        <v>4.9910331884485757</v>
      </c>
      <c r="D15" s="3"/>
      <c r="E15" s="3">
        <f>+MAX(0,E14-E10)</f>
        <v>4.9910331884485757</v>
      </c>
      <c r="G15" s="19">
        <f>E15+C15</f>
        <v>9.9820663768971514</v>
      </c>
      <c r="H15" s="16"/>
      <c r="I15" s="13" t="s">
        <v>30</v>
      </c>
      <c r="J15" s="13"/>
      <c r="K15" s="13"/>
    </row>
    <row r="16" spans="1:11" x14ac:dyDescent="0.25">
      <c r="C16" s="3"/>
      <c r="D16" s="3"/>
      <c r="E16" s="3"/>
      <c r="G16" s="4"/>
    </row>
    <row r="17" spans="1:11" x14ac:dyDescent="0.25">
      <c r="A17" s="4" t="s">
        <v>8</v>
      </c>
      <c r="B17" s="4"/>
      <c r="C17" s="21">
        <f>+C15+C12</f>
        <v>838.02547280340116</v>
      </c>
      <c r="D17" s="21"/>
      <c r="E17" s="21">
        <f>+E15+E12</f>
        <v>838.02547280340116</v>
      </c>
      <c r="G17" s="28">
        <f>E17+C17</f>
        <v>1676.0509456068023</v>
      </c>
      <c r="I17" s="13" t="s">
        <v>29</v>
      </c>
      <c r="J17" s="13"/>
      <c r="K17" s="13"/>
    </row>
    <row r="18" spans="1:11" x14ac:dyDescent="0.25">
      <c r="C18" s="3"/>
      <c r="D18" s="3"/>
      <c r="E18" s="3"/>
    </row>
    <row r="19" spans="1:11" x14ac:dyDescent="0.25">
      <c r="C19" s="3"/>
      <c r="D19" s="3"/>
      <c r="E19" s="3"/>
    </row>
    <row r="20" spans="1:11" x14ac:dyDescent="0.25">
      <c r="A20" s="6" t="s">
        <v>24</v>
      </c>
      <c r="C20" s="3"/>
      <c r="D20" s="3"/>
      <c r="E20" s="3"/>
    </row>
    <row r="21" spans="1:11" x14ac:dyDescent="0.25">
      <c r="A21" s="6"/>
      <c r="C21" s="3"/>
      <c r="D21" s="3"/>
      <c r="E21" s="3"/>
      <c r="G21" s="20" t="s">
        <v>26</v>
      </c>
    </row>
    <row r="22" spans="1:11" x14ac:dyDescent="0.25">
      <c r="C22" s="22" t="s">
        <v>0</v>
      </c>
      <c r="D22" s="22"/>
      <c r="E22" s="22" t="s">
        <v>1</v>
      </c>
      <c r="F22" s="7"/>
      <c r="G22" s="20" t="s">
        <v>27</v>
      </c>
    </row>
    <row r="23" spans="1:11" x14ac:dyDescent="0.25">
      <c r="C23" s="17"/>
      <c r="D23" s="17"/>
      <c r="E23" s="17"/>
    </row>
    <row r="24" spans="1:11" x14ac:dyDescent="0.25">
      <c r="A24" t="s">
        <v>3</v>
      </c>
      <c r="C24" s="3">
        <v>600</v>
      </c>
      <c r="D24" s="3"/>
      <c r="E24" s="3">
        <v>600</v>
      </c>
    </row>
    <row r="25" spans="1:11" x14ac:dyDescent="0.25">
      <c r="A25" t="s">
        <v>4</v>
      </c>
      <c r="C25" s="3">
        <v>145</v>
      </c>
      <c r="D25" s="3"/>
      <c r="E25" s="3">
        <v>145</v>
      </c>
    </row>
    <row r="26" spans="1:11" x14ac:dyDescent="0.25">
      <c r="A26" t="s">
        <v>5</v>
      </c>
      <c r="C26" s="3">
        <v>200</v>
      </c>
      <c r="D26" s="17"/>
      <c r="E26" s="3">
        <v>200</v>
      </c>
    </row>
    <row r="27" spans="1:11" x14ac:dyDescent="0.25">
      <c r="A27" t="s">
        <v>6</v>
      </c>
      <c r="C27" s="3">
        <v>20</v>
      </c>
      <c r="D27" s="17"/>
      <c r="E27" s="3">
        <v>20</v>
      </c>
    </row>
    <row r="28" spans="1:11" x14ac:dyDescent="0.25">
      <c r="A28" t="s">
        <v>23</v>
      </c>
      <c r="C28" s="2">
        <f>E34</f>
        <v>838.02547280340116</v>
      </c>
      <c r="D28" s="3"/>
      <c r="E28" s="2">
        <v>0</v>
      </c>
    </row>
    <row r="29" spans="1:11" x14ac:dyDescent="0.25">
      <c r="A29" t="s">
        <v>7</v>
      </c>
      <c r="C29" s="3">
        <f>+C28+C27+((C24+C26)^2+C25^2)^0.5</f>
        <v>1671.0599124183536</v>
      </c>
      <c r="D29" s="17"/>
      <c r="E29" s="3">
        <f>+E28+E27+((E24+E26)^2+E25^2)^0.5</f>
        <v>833.03443961495259</v>
      </c>
    </row>
    <row r="30" spans="1:11" x14ac:dyDescent="0.25">
      <c r="C30" s="17"/>
      <c r="D30" s="17"/>
      <c r="E30" s="17"/>
    </row>
    <row r="31" spans="1:11" x14ac:dyDescent="0.25">
      <c r="A31" t="s">
        <v>18</v>
      </c>
      <c r="C31" s="3">
        <f>+C29*0.03</f>
        <v>50.131797372550608</v>
      </c>
      <c r="D31" s="17"/>
      <c r="E31" s="3">
        <f>+E29*0.03</f>
        <v>24.991033188448576</v>
      </c>
    </row>
    <row r="32" spans="1:11" x14ac:dyDescent="0.25">
      <c r="A32" t="s">
        <v>2</v>
      </c>
      <c r="C32" s="3">
        <f>+MAX(0,C31-C27)</f>
        <v>30.131797372550608</v>
      </c>
      <c r="D32" s="17"/>
      <c r="E32" s="18">
        <f>+MAX(0,E31-E27)</f>
        <v>4.9910331884485757</v>
      </c>
      <c r="G32" s="24">
        <f>E32+C32</f>
        <v>35.122830560999184</v>
      </c>
      <c r="I32" s="12" t="s">
        <v>31</v>
      </c>
      <c r="J32" s="12"/>
      <c r="K32" s="12"/>
    </row>
    <row r="33" spans="1:16" x14ac:dyDescent="0.25">
      <c r="C33" s="3"/>
      <c r="D33" s="17"/>
      <c r="E33" s="3"/>
      <c r="G33" s="25"/>
    </row>
    <row r="34" spans="1:16" x14ac:dyDescent="0.25">
      <c r="A34" s="4" t="s">
        <v>8</v>
      </c>
      <c r="B34" s="4"/>
      <c r="C34" s="8">
        <f>+C32+C29</f>
        <v>1701.1917097909043</v>
      </c>
      <c r="D34" s="17"/>
      <c r="E34" s="23">
        <f>+E32+E29</f>
        <v>838.02547280340116</v>
      </c>
      <c r="G34" s="26">
        <f>C34</f>
        <v>1701.1917097909043</v>
      </c>
      <c r="H34" s="16"/>
      <c r="I34" s="12" t="s">
        <v>32</v>
      </c>
      <c r="J34" s="12"/>
      <c r="K34" s="12"/>
      <c r="L34" s="12"/>
      <c r="M34" s="12"/>
      <c r="N34" s="12"/>
      <c r="O34" s="12"/>
      <c r="P34" s="12"/>
    </row>
    <row r="35" spans="1:16" x14ac:dyDescent="0.25">
      <c r="C35" s="17"/>
      <c r="D35" s="17"/>
      <c r="E35" s="17"/>
    </row>
    <row r="36" spans="1:16" x14ac:dyDescent="0.25">
      <c r="C36" s="17"/>
      <c r="D36" s="17"/>
      <c r="E36" s="17"/>
    </row>
    <row r="37" spans="1:16" x14ac:dyDescent="0.25">
      <c r="A37" s="9" t="s">
        <v>25</v>
      </c>
      <c r="B37" s="9"/>
      <c r="C37" s="17"/>
      <c r="D37" s="17"/>
      <c r="E37" s="17"/>
    </row>
    <row r="38" spans="1:16" x14ac:dyDescent="0.25">
      <c r="A38" s="9"/>
      <c r="B38" s="9"/>
      <c r="C38" s="3"/>
      <c r="D38" s="3"/>
      <c r="E38" s="3"/>
      <c r="G38" s="20" t="s">
        <v>26</v>
      </c>
    </row>
    <row r="39" spans="1:16" x14ac:dyDescent="0.25">
      <c r="C39" s="22" t="s">
        <v>0</v>
      </c>
      <c r="D39" s="22"/>
      <c r="E39" s="22" t="s">
        <v>1</v>
      </c>
      <c r="F39" s="7"/>
      <c r="G39" s="20" t="s">
        <v>27</v>
      </c>
    </row>
    <row r="40" spans="1:16" x14ac:dyDescent="0.25">
      <c r="C40" s="17"/>
      <c r="D40" s="17"/>
      <c r="E40" s="17"/>
    </row>
    <row r="41" spans="1:16" x14ac:dyDescent="0.25">
      <c r="A41" t="s">
        <v>3</v>
      </c>
      <c r="C41" s="3">
        <v>600</v>
      </c>
      <c r="D41" s="3"/>
      <c r="E41" s="3">
        <v>600</v>
      </c>
    </row>
    <row r="42" spans="1:16" x14ac:dyDescent="0.25">
      <c r="A42" t="s">
        <v>4</v>
      </c>
      <c r="C42" s="3">
        <v>145</v>
      </c>
      <c r="D42" s="3"/>
      <c r="E42" s="3">
        <v>145</v>
      </c>
    </row>
    <row r="43" spans="1:16" x14ac:dyDescent="0.25">
      <c r="A43" t="s">
        <v>5</v>
      </c>
      <c r="C43" s="3">
        <v>200</v>
      </c>
      <c r="D43" s="17"/>
      <c r="E43" s="3">
        <v>200</v>
      </c>
    </row>
    <row r="44" spans="1:16" x14ac:dyDescent="0.25">
      <c r="A44" t="s">
        <v>6</v>
      </c>
      <c r="C44" s="3">
        <v>20</v>
      </c>
      <c r="D44" s="17"/>
      <c r="E44" s="3">
        <v>20</v>
      </c>
    </row>
    <row r="45" spans="1:16" x14ac:dyDescent="0.25">
      <c r="A45" t="s">
        <v>23</v>
      </c>
      <c r="C45" s="2">
        <f>E52</f>
        <v>838.02547280340116</v>
      </c>
      <c r="D45" s="3"/>
      <c r="E45" s="2">
        <v>0</v>
      </c>
    </row>
    <row r="46" spans="1:16" x14ac:dyDescent="0.25">
      <c r="A46" t="s">
        <v>13</v>
      </c>
      <c r="C46" s="3">
        <f>+C44+((C41+C43)^2+C42^2)^0.5</f>
        <v>833.03443961495259</v>
      </c>
      <c r="D46" s="17"/>
      <c r="E46" s="3">
        <f>+E45+E44+((E41+E43)^2+E42^2)^0.5</f>
        <v>833.03443961495259</v>
      </c>
    </row>
    <row r="47" spans="1:16" x14ac:dyDescent="0.25">
      <c r="C47" s="17"/>
      <c r="D47" s="17"/>
      <c r="E47" s="17"/>
    </row>
    <row r="48" spans="1:16" x14ac:dyDescent="0.25">
      <c r="A48" t="s">
        <v>18</v>
      </c>
      <c r="C48" s="3">
        <f>+C46*0.03</f>
        <v>24.991033188448576</v>
      </c>
      <c r="D48" s="17"/>
      <c r="E48" s="3">
        <f>+E46*0.03</f>
        <v>24.991033188448576</v>
      </c>
    </row>
    <row r="49" spans="1:15" x14ac:dyDescent="0.25">
      <c r="A49" t="s">
        <v>36</v>
      </c>
      <c r="C49" s="3">
        <v>20</v>
      </c>
      <c r="D49" s="17"/>
      <c r="E49" s="18">
        <v>20</v>
      </c>
      <c r="I49" t="s">
        <v>37</v>
      </c>
    </row>
    <row r="50" spans="1:15" x14ac:dyDescent="0.25">
      <c r="A50" t="s">
        <v>2</v>
      </c>
      <c r="C50" s="3">
        <f>+MAX(0,C48-C49)</f>
        <v>4.9910331884485757</v>
      </c>
      <c r="E50" s="3">
        <f>+MAX(0,E48-E49)</f>
        <v>4.9910331884485757</v>
      </c>
      <c r="G50" s="27">
        <f>E50+C50</f>
        <v>9.9820663768971514</v>
      </c>
      <c r="H50" s="16"/>
      <c r="I50" s="13" t="s">
        <v>33</v>
      </c>
      <c r="J50" s="13"/>
      <c r="K50" s="13"/>
      <c r="L50" s="13"/>
      <c r="M50" s="13"/>
      <c r="N50" s="13"/>
      <c r="O50" s="13"/>
    </row>
    <row r="51" spans="1:15" x14ac:dyDescent="0.25">
      <c r="C51" s="3"/>
      <c r="D51" s="17"/>
      <c r="E51" s="3"/>
      <c r="G51" s="17"/>
      <c r="H51" s="16"/>
    </row>
    <row r="52" spans="1:15" x14ac:dyDescent="0.25">
      <c r="A52" s="4" t="s">
        <v>8</v>
      </c>
      <c r="B52" s="4"/>
      <c r="C52" s="11">
        <f>+C50+C46+C45</f>
        <v>1676.0509456068023</v>
      </c>
      <c r="D52" s="17"/>
      <c r="E52" s="5">
        <f>E50+E46</f>
        <v>838.02547280340116</v>
      </c>
      <c r="G52" s="27">
        <f>C52</f>
        <v>1676.0509456068023</v>
      </c>
      <c r="H52" s="16"/>
      <c r="I52" s="13" t="s">
        <v>28</v>
      </c>
      <c r="J52" s="13"/>
      <c r="K52" s="13"/>
      <c r="L52" s="13"/>
      <c r="M52" s="13"/>
      <c r="N52" s="13"/>
    </row>
    <row r="55" spans="1:15" x14ac:dyDescent="0.25">
      <c r="A55" t="s">
        <v>34</v>
      </c>
    </row>
    <row r="56" spans="1:15" x14ac:dyDescent="0.25">
      <c r="A56" t="s">
        <v>35</v>
      </c>
    </row>
    <row r="58" spans="1:15" x14ac:dyDescent="0.25">
      <c r="A58" s="29"/>
      <c r="B58" s="30"/>
      <c r="C58" s="30"/>
    </row>
  </sheetData>
  <pageMargins left="0.7" right="0.7" top="0.75" bottom="0.75" header="0.3" footer="0.3"/>
  <pageSetup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Adj for parent cession to sub</vt:lpstr>
      <vt:lpstr>Adj for C4 charge in sub</vt:lpstr>
    </vt:vector>
  </TitlesOfParts>
  <Company>Global Atlantic Financial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david.neve</dc:creator>
  <cp:lastModifiedBy>Amanda Darlington</cp:lastModifiedBy>
  <cp:lastPrinted>2016-12-14T15:01:07Z</cp:lastPrinted>
  <dcterms:created xsi:type="dcterms:W3CDTF">2016-11-10T18:38:29Z</dcterms:created>
  <dcterms:modified xsi:type="dcterms:W3CDTF">2016-12-19T14:27:03Z</dcterms:modified>
</cp:coreProperties>
</file>